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'Feuil1'!$A$1:$G$118</definedName>
  </definedNames>
  <calcPr fullCalcOnLoad="1"/>
</workbook>
</file>

<file path=xl/sharedStrings.xml><?xml version="1.0" encoding="utf-8"?>
<sst xmlns="http://schemas.openxmlformats.org/spreadsheetml/2006/main" count="113" uniqueCount="38">
  <si>
    <t>inscrits</t>
  </si>
  <si>
    <t>votants</t>
  </si>
  <si>
    <t>exprimés</t>
  </si>
  <si>
    <t>CFDT</t>
  </si>
  <si>
    <t>%</t>
  </si>
  <si>
    <t>CGT</t>
  </si>
  <si>
    <t>FO</t>
  </si>
  <si>
    <t>OSAE</t>
  </si>
  <si>
    <t>ASAM</t>
  </si>
  <si>
    <t>ASAM UNSA</t>
  </si>
  <si>
    <t>ADIENA</t>
  </si>
  <si>
    <t>ASAO</t>
  </si>
  <si>
    <t>CFTC</t>
  </si>
  <si>
    <t>FSU</t>
  </si>
  <si>
    <t>USASCC</t>
  </si>
  <si>
    <t>ASAM-UNSA</t>
  </si>
  <si>
    <t>Contractuels post Le Pors</t>
  </si>
  <si>
    <t>OSAE-ASAM</t>
  </si>
  <si>
    <t>Secrétaires de chancellerie</t>
  </si>
  <si>
    <t>Secrétaires des systèmes d'information et de communication</t>
  </si>
  <si>
    <t>Voix</t>
  </si>
  <si>
    <t>Sièges</t>
  </si>
  <si>
    <t xml:space="preserve">Secrétaires des affaires étrangères </t>
  </si>
  <si>
    <t>Attachés des systèmes d'information et de communication</t>
  </si>
  <si>
    <t>Conseillers des affaires étrangères</t>
  </si>
  <si>
    <t>Ministres plénipotentiaires</t>
  </si>
  <si>
    <t>Contractuels ante Le Pors</t>
  </si>
  <si>
    <t>ASAM-FO / ASAM</t>
  </si>
  <si>
    <t>ADIENA / CFTC-ADIENA</t>
  </si>
  <si>
    <t>FO / FO-FSU</t>
  </si>
  <si>
    <t>USASCC-FSU / USASCC</t>
  </si>
  <si>
    <t>Adjoints administratifs de chancellerie</t>
  </si>
  <si>
    <t>Adjoints techniques de chancellerie</t>
  </si>
  <si>
    <t>FO  / FO-FSU</t>
  </si>
  <si>
    <t>Elections du 22 octobre 2010 (catégorie C) et 15 décembre 2011 / 4 décembre 2014</t>
  </si>
  <si>
    <t>Totaux pour CAP et CCP renouvelées en 2014</t>
  </si>
  <si>
    <t>Totaux CAP et CCP renouvelées en 2010 et 2011</t>
  </si>
  <si>
    <t>2010-2011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</si>
</sst>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FF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99">
    <xf numFmtId="0" fontId="0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0" fontId="0" fillId="32" borderId="10" xfId="0" applyNumberFormat="1" applyFill="1" applyBorder="1" applyAlignment="1">
      <alignment/>
    </xf>
    <xf numFmtId="10" fontId="8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8" fillId="32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10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10" fontId="5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10" fontId="0" fillId="33" borderId="10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10" fontId="0" fillId="34" borderId="11" xfId="0" applyNumberFormat="1" applyFill="1" applyBorder="1" applyAlignment="1">
      <alignment/>
    </xf>
    <xf numFmtId="10" fontId="51" fillId="33" borderId="11" xfId="0" applyNumberFormat="1" applyFont="1" applyFill="1" applyBorder="1" applyAlignment="1">
      <alignment/>
    </xf>
    <xf numFmtId="10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10" fontId="49" fillId="34" borderId="11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8" fillId="35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10" fontId="0" fillId="35" borderId="11" xfId="0" applyNumberFormat="1" applyFill="1" applyBorder="1" applyAlignment="1">
      <alignment/>
    </xf>
    <xf numFmtId="0" fontId="49" fillId="0" borderId="10" xfId="0" applyFont="1" applyBorder="1" applyAlignment="1">
      <alignment/>
    </xf>
    <xf numFmtId="0" fontId="15" fillId="34" borderId="10" xfId="0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left"/>
    </xf>
    <xf numFmtId="10" fontId="49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0" fontId="12" fillId="34" borderId="10" xfId="0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0" fontId="3" fillId="32" borderId="0" xfId="0" applyNumberFormat="1" applyFont="1" applyFill="1" applyBorder="1" applyAlignment="1">
      <alignment/>
    </xf>
    <xf numFmtId="10" fontId="1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1" fontId="16" fillId="34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0" fontId="12" fillId="34" borderId="11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2" fontId="12" fillId="32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10" fontId="52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0" fontId="52" fillId="32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35" borderId="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30" zoomScaleNormal="130" zoomScalePageLayoutView="0" workbookViewId="0" topLeftCell="A13">
      <selection activeCell="A95" sqref="A95:G95"/>
    </sheetView>
  </sheetViews>
  <sheetFormatPr defaultColWidth="11.421875" defaultRowHeight="15"/>
  <cols>
    <col min="1" max="1" width="21.7109375" style="0" bestFit="1" customWidth="1"/>
    <col min="4" max="4" width="6.7109375" style="0" bestFit="1" customWidth="1"/>
    <col min="6" max="6" width="11.421875" style="15" customWidth="1"/>
    <col min="7" max="7" width="6.7109375" style="0" bestFit="1" customWidth="1"/>
  </cols>
  <sheetData>
    <row r="1" spans="1:7" ht="15">
      <c r="A1" s="98" t="s">
        <v>34</v>
      </c>
      <c r="B1" s="98"/>
      <c r="C1" s="98"/>
      <c r="D1" s="98"/>
      <c r="E1" s="98"/>
      <c r="F1" s="98"/>
      <c r="G1" s="98"/>
    </row>
    <row r="2" spans="1:7" ht="15">
      <c r="A2" s="28"/>
      <c r="B2" s="32" t="s">
        <v>20</v>
      </c>
      <c r="C2" s="32" t="s">
        <v>4</v>
      </c>
      <c r="D2" s="32" t="s">
        <v>21</v>
      </c>
      <c r="E2" s="32" t="s">
        <v>20</v>
      </c>
      <c r="F2" s="32" t="s">
        <v>4</v>
      </c>
      <c r="G2" s="32" t="s">
        <v>21</v>
      </c>
    </row>
    <row r="3" spans="1:6" ht="15">
      <c r="A3" s="31"/>
      <c r="B3" s="32"/>
      <c r="C3" s="3" t="s">
        <v>37</v>
      </c>
      <c r="F3" s="3">
        <v>41977</v>
      </c>
    </row>
    <row r="4" spans="1:6" ht="15">
      <c r="A4" s="31"/>
      <c r="B4" s="32"/>
      <c r="C4" s="3"/>
      <c r="F4" s="3"/>
    </row>
    <row r="5" spans="1:7" ht="15">
      <c r="A5" s="96" t="s">
        <v>18</v>
      </c>
      <c r="B5" s="96"/>
      <c r="C5" s="96"/>
      <c r="D5" s="96"/>
      <c r="E5" s="96"/>
      <c r="F5" s="96"/>
      <c r="G5" s="96"/>
    </row>
    <row r="6" spans="1:7" ht="15">
      <c r="A6" s="4" t="s">
        <v>0</v>
      </c>
      <c r="B6" s="9">
        <v>752</v>
      </c>
      <c r="C6" s="46"/>
      <c r="D6" s="46"/>
      <c r="E6" s="4">
        <v>787</v>
      </c>
      <c r="F6" s="45"/>
      <c r="G6" s="46"/>
    </row>
    <row r="7" spans="1:7" ht="15">
      <c r="A7" s="4" t="s">
        <v>1</v>
      </c>
      <c r="B7" s="4">
        <v>471</v>
      </c>
      <c r="C7" s="14">
        <f>B7/B6</f>
        <v>0.6263297872340425</v>
      </c>
      <c r="D7" s="46"/>
      <c r="E7" s="4">
        <v>538</v>
      </c>
      <c r="F7" s="42">
        <f>E7/E6</f>
        <v>0.6836086404066074</v>
      </c>
      <c r="G7" s="46"/>
    </row>
    <row r="8" spans="1:7" ht="15">
      <c r="A8" s="4" t="s">
        <v>2</v>
      </c>
      <c r="B8" s="4">
        <v>464</v>
      </c>
      <c r="C8" s="41"/>
      <c r="D8" s="46"/>
      <c r="E8" s="4">
        <v>519</v>
      </c>
      <c r="F8" s="45"/>
      <c r="G8" s="46"/>
    </row>
    <row r="9" spans="1:7" ht="15">
      <c r="A9" s="35" t="s">
        <v>3</v>
      </c>
      <c r="B9" s="35">
        <v>137</v>
      </c>
      <c r="C9" s="36">
        <f aca="true" t="shared" si="0" ref="C9:C14">B9/464</f>
        <v>0.2952586206896552</v>
      </c>
      <c r="D9" s="37">
        <v>2</v>
      </c>
      <c r="E9" s="49">
        <v>189</v>
      </c>
      <c r="F9" s="50">
        <f>E9/E8</f>
        <v>0.36416184971098264</v>
      </c>
      <c r="G9" s="49">
        <v>3</v>
      </c>
    </row>
    <row r="10" spans="1:7" ht="15">
      <c r="A10" s="4" t="s">
        <v>5</v>
      </c>
      <c r="B10" s="4">
        <v>67</v>
      </c>
      <c r="C10" s="8">
        <f t="shared" si="0"/>
        <v>0.14439655172413793</v>
      </c>
      <c r="D10" s="6">
        <v>1</v>
      </c>
      <c r="E10" s="4">
        <v>58</v>
      </c>
      <c r="F10" s="42">
        <f>E10/E8</f>
        <v>0.11175337186897881</v>
      </c>
      <c r="G10" s="55">
        <v>0</v>
      </c>
    </row>
    <row r="11" spans="1:7" ht="15">
      <c r="A11" s="4" t="s">
        <v>29</v>
      </c>
      <c r="B11" s="4">
        <v>29</v>
      </c>
      <c r="C11" s="8">
        <f t="shared" si="0"/>
        <v>0.0625</v>
      </c>
      <c r="D11" s="57">
        <v>0</v>
      </c>
      <c r="E11" s="4">
        <v>14</v>
      </c>
      <c r="F11" s="42">
        <f>E11/E8</f>
        <v>0.02697495183044316</v>
      </c>
      <c r="G11" s="55">
        <v>0</v>
      </c>
    </row>
    <row r="12" spans="1:7" ht="15">
      <c r="A12" s="7" t="s">
        <v>8</v>
      </c>
      <c r="B12" s="4">
        <v>120</v>
      </c>
      <c r="C12" s="8">
        <f t="shared" si="0"/>
        <v>0.25862068965517243</v>
      </c>
      <c r="D12" s="6">
        <v>2</v>
      </c>
      <c r="E12" s="52">
        <v>128</v>
      </c>
      <c r="F12" s="56">
        <f>E12/E8</f>
        <v>0.2466281310211946</v>
      </c>
      <c r="G12" s="55">
        <v>2</v>
      </c>
    </row>
    <row r="13" spans="1:7" ht="15">
      <c r="A13" s="7" t="s">
        <v>30</v>
      </c>
      <c r="B13" s="4">
        <v>56</v>
      </c>
      <c r="C13" s="8">
        <f t="shared" si="0"/>
        <v>0.1206896551724138</v>
      </c>
      <c r="D13" s="6">
        <v>1</v>
      </c>
      <c r="E13" s="4">
        <v>49</v>
      </c>
      <c r="F13" s="42">
        <f>E13/E8</f>
        <v>0.09441233140655106</v>
      </c>
      <c r="G13" s="55">
        <v>0</v>
      </c>
    </row>
    <row r="14" spans="1:7" ht="15">
      <c r="A14" s="7" t="s">
        <v>12</v>
      </c>
      <c r="B14" s="4">
        <v>55</v>
      </c>
      <c r="C14" s="8">
        <f t="shared" si="0"/>
        <v>0.11853448275862069</v>
      </c>
      <c r="D14" s="57">
        <v>0</v>
      </c>
      <c r="E14" s="4">
        <v>81</v>
      </c>
      <c r="F14" s="42">
        <f>E14/E8</f>
        <v>0.15606936416184972</v>
      </c>
      <c r="G14" s="55">
        <v>1</v>
      </c>
    </row>
    <row r="15" spans="1:4" ht="15">
      <c r="A15" s="23"/>
      <c r="B15" s="24"/>
      <c r="C15" s="25"/>
      <c r="D15" s="24"/>
    </row>
    <row r="16" spans="1:7" ht="15">
      <c r="A16" s="96" t="s">
        <v>19</v>
      </c>
      <c r="B16" s="96"/>
      <c r="C16" s="96"/>
      <c r="D16" s="96"/>
      <c r="E16" s="96"/>
      <c r="F16" s="96"/>
      <c r="G16" s="96"/>
    </row>
    <row r="17" spans="1:7" ht="15">
      <c r="A17" s="4" t="s">
        <v>0</v>
      </c>
      <c r="B17" s="4">
        <v>152</v>
      </c>
      <c r="C17" s="41"/>
      <c r="D17" s="46"/>
      <c r="E17" s="4">
        <v>170</v>
      </c>
      <c r="F17" s="45"/>
      <c r="G17" s="47"/>
    </row>
    <row r="18" spans="1:7" ht="15">
      <c r="A18" s="4" t="s">
        <v>1</v>
      </c>
      <c r="B18" s="4">
        <v>110</v>
      </c>
      <c r="C18" s="14">
        <f>B18/B17</f>
        <v>0.7236842105263158</v>
      </c>
      <c r="D18" s="46"/>
      <c r="E18" s="4">
        <v>120</v>
      </c>
      <c r="F18" s="42">
        <f>E18/E17</f>
        <v>0.7058823529411765</v>
      </c>
      <c r="G18" s="48"/>
    </row>
    <row r="19" spans="1:7" ht="15">
      <c r="A19" s="4" t="s">
        <v>2</v>
      </c>
      <c r="B19" s="4">
        <v>108</v>
      </c>
      <c r="C19" s="41"/>
      <c r="D19" s="46"/>
      <c r="E19" s="4">
        <v>120</v>
      </c>
      <c r="F19" s="45"/>
      <c r="G19" s="48"/>
    </row>
    <row r="20" spans="1:7" ht="15">
      <c r="A20" s="35" t="s">
        <v>3</v>
      </c>
      <c r="B20" s="35">
        <v>23</v>
      </c>
      <c r="C20" s="38">
        <f>B20/108</f>
        <v>0.21296296296296297</v>
      </c>
      <c r="D20" s="37">
        <v>1</v>
      </c>
      <c r="E20" s="49">
        <v>26</v>
      </c>
      <c r="F20" s="50">
        <f>E20/E19</f>
        <v>0.21666666666666667</v>
      </c>
      <c r="G20" s="58">
        <v>1</v>
      </c>
    </row>
    <row r="21" spans="1:15" ht="15">
      <c r="A21" s="4" t="s">
        <v>6</v>
      </c>
      <c r="B21" s="4">
        <v>28</v>
      </c>
      <c r="C21" s="14">
        <f>B21/108</f>
        <v>0.25925925925925924</v>
      </c>
      <c r="D21" s="6">
        <v>2</v>
      </c>
      <c r="E21" s="4">
        <v>27</v>
      </c>
      <c r="F21" s="42">
        <f>E21/E19</f>
        <v>0.225</v>
      </c>
      <c r="G21" s="59">
        <v>1</v>
      </c>
      <c r="H21" s="2"/>
      <c r="I21" s="1"/>
      <c r="J21" s="2"/>
      <c r="K21" s="1"/>
      <c r="L21" s="2"/>
      <c r="M21" s="1"/>
      <c r="N21" s="2"/>
      <c r="O21" s="1"/>
    </row>
    <row r="22" spans="1:15" ht="15">
      <c r="A22" s="4" t="s">
        <v>8</v>
      </c>
      <c r="B22" s="4">
        <v>29</v>
      </c>
      <c r="C22" s="14">
        <f>B22/108</f>
        <v>0.26851851851851855</v>
      </c>
      <c r="D22" s="6">
        <v>2</v>
      </c>
      <c r="E22" s="4">
        <v>41</v>
      </c>
      <c r="F22" s="42">
        <f>E22/E19</f>
        <v>0.3416666666666667</v>
      </c>
      <c r="G22" s="59">
        <v>3</v>
      </c>
      <c r="H22" s="1"/>
      <c r="I22" s="1"/>
      <c r="J22" s="1"/>
      <c r="K22" s="1"/>
      <c r="L22" s="1"/>
      <c r="M22" s="1"/>
      <c r="N22" s="1"/>
      <c r="O22" s="1"/>
    </row>
    <row r="23" spans="1:15" ht="15">
      <c r="A23" s="7" t="s">
        <v>5</v>
      </c>
      <c r="B23" s="4">
        <v>28</v>
      </c>
      <c r="C23" s="14">
        <f>B23/108</f>
        <v>0.25925925925925924</v>
      </c>
      <c r="D23" s="6">
        <v>1</v>
      </c>
      <c r="E23" s="4">
        <v>26</v>
      </c>
      <c r="F23" s="42">
        <f>E23/E19</f>
        <v>0.21666666666666667</v>
      </c>
      <c r="G23" s="59">
        <v>1</v>
      </c>
      <c r="H23" s="1"/>
      <c r="I23" s="1"/>
      <c r="J23" s="1"/>
      <c r="K23" s="1"/>
      <c r="L23" s="1"/>
      <c r="M23" s="1"/>
      <c r="N23" s="1"/>
      <c r="O23" s="1"/>
    </row>
    <row r="24" spans="1:15" ht="15">
      <c r="A24" s="20"/>
      <c r="B24" s="24"/>
      <c r="C24" s="26"/>
      <c r="D24" s="27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96" t="s">
        <v>22</v>
      </c>
      <c r="B25" s="96"/>
      <c r="C25" s="96"/>
      <c r="D25" s="96"/>
      <c r="E25" s="96"/>
      <c r="F25" s="96"/>
      <c r="G25" s="96"/>
      <c r="H25" s="1"/>
      <c r="I25" s="1"/>
      <c r="J25" s="1"/>
      <c r="K25" s="1"/>
      <c r="L25" s="1"/>
      <c r="M25" s="1"/>
      <c r="N25" s="1"/>
      <c r="O25" s="1"/>
    </row>
    <row r="26" spans="1:7" ht="15">
      <c r="A26" s="4" t="s">
        <v>0</v>
      </c>
      <c r="B26" s="5">
        <v>663</v>
      </c>
      <c r="C26" s="41"/>
      <c r="D26" s="46"/>
      <c r="E26" s="4">
        <v>721</v>
      </c>
      <c r="F26" s="45"/>
      <c r="G26" s="46"/>
    </row>
    <row r="27" spans="1:7" ht="15">
      <c r="A27" s="4" t="s">
        <v>1</v>
      </c>
      <c r="B27" s="4">
        <v>341</v>
      </c>
      <c r="C27" s="14">
        <f>B27/B26</f>
        <v>0.5143288084464555</v>
      </c>
      <c r="D27" s="46"/>
      <c r="E27" s="4">
        <v>387</v>
      </c>
      <c r="F27" s="42">
        <f>E27/E26</f>
        <v>0.536754507628294</v>
      </c>
      <c r="G27" s="46"/>
    </row>
    <row r="28" spans="1:7" ht="15">
      <c r="A28" s="4" t="s">
        <v>2</v>
      </c>
      <c r="B28" s="4">
        <v>335</v>
      </c>
      <c r="C28" s="41"/>
      <c r="D28" s="46"/>
      <c r="E28" s="4">
        <v>383</v>
      </c>
      <c r="F28" s="45"/>
      <c r="G28" s="46"/>
    </row>
    <row r="29" spans="1:7" ht="15">
      <c r="A29" s="35" t="s">
        <v>3</v>
      </c>
      <c r="B29" s="35">
        <v>118</v>
      </c>
      <c r="C29" s="36">
        <f>B29/335</f>
        <v>0.3522388059701492</v>
      </c>
      <c r="D29" s="37">
        <v>1</v>
      </c>
      <c r="E29" s="35">
        <v>156</v>
      </c>
      <c r="F29" s="43">
        <f>E29/E28</f>
        <v>0.4073107049608355</v>
      </c>
      <c r="G29" s="35">
        <v>2</v>
      </c>
    </row>
    <row r="30" spans="1:7" ht="15">
      <c r="A30" s="4" t="s">
        <v>6</v>
      </c>
      <c r="B30" s="4">
        <v>15</v>
      </c>
      <c r="C30" s="8">
        <f>B30/335</f>
        <v>0.04477611940298507</v>
      </c>
      <c r="D30" s="4">
        <v>0</v>
      </c>
      <c r="E30" s="46"/>
      <c r="F30" s="45"/>
      <c r="G30" s="46"/>
    </row>
    <row r="31" spans="1:7" ht="15">
      <c r="A31" s="7" t="s">
        <v>17</v>
      </c>
      <c r="B31" s="4">
        <v>120</v>
      </c>
      <c r="C31" s="8">
        <f>B31/335</f>
        <v>0.3582089552238806</v>
      </c>
      <c r="D31" s="6">
        <v>2</v>
      </c>
      <c r="E31" s="4">
        <v>83</v>
      </c>
      <c r="F31" s="42">
        <f>E31/E28</f>
        <v>0.21671018276762402</v>
      </c>
      <c r="G31" s="55">
        <v>1</v>
      </c>
    </row>
    <row r="32" spans="1:7" ht="15">
      <c r="A32" s="7" t="s">
        <v>12</v>
      </c>
      <c r="B32" s="4">
        <v>62</v>
      </c>
      <c r="C32" s="8">
        <f>B32/335</f>
        <v>0.18507462686567164</v>
      </c>
      <c r="D32" s="6">
        <v>1</v>
      </c>
      <c r="E32" s="4">
        <v>102</v>
      </c>
      <c r="F32" s="42">
        <f>E32/E28</f>
        <v>0.26631853785900783</v>
      </c>
      <c r="G32" s="55">
        <v>1</v>
      </c>
    </row>
    <row r="33" spans="1:7" ht="15">
      <c r="A33" s="7" t="s">
        <v>5</v>
      </c>
      <c r="B33" s="4">
        <v>20</v>
      </c>
      <c r="C33" s="8">
        <f>B33/335</f>
        <v>0.05970149253731343</v>
      </c>
      <c r="D33" s="4">
        <v>0</v>
      </c>
      <c r="E33" s="46"/>
      <c r="F33" s="45"/>
      <c r="G33" s="46"/>
    </row>
    <row r="34" spans="1:7" ht="15">
      <c r="A34" s="7" t="s">
        <v>11</v>
      </c>
      <c r="B34" s="46"/>
      <c r="C34" s="41"/>
      <c r="D34" s="46"/>
      <c r="E34" s="52">
        <v>42</v>
      </c>
      <c r="F34" s="53">
        <f>E34/E28</f>
        <v>0.10966057441253264</v>
      </c>
      <c r="G34" s="55">
        <v>0</v>
      </c>
    </row>
    <row r="35" spans="1:4" ht="15">
      <c r="A35" s="20"/>
      <c r="B35" s="24"/>
      <c r="C35" s="25"/>
      <c r="D35" s="24"/>
    </row>
    <row r="36" spans="1:7" ht="15">
      <c r="A36" s="96" t="s">
        <v>23</v>
      </c>
      <c r="B36" s="96"/>
      <c r="C36" s="96"/>
      <c r="D36" s="96"/>
      <c r="E36" s="96"/>
      <c r="F36" s="96"/>
      <c r="G36" s="96"/>
    </row>
    <row r="37" spans="1:7" ht="15">
      <c r="A37" s="4" t="s">
        <v>0</v>
      </c>
      <c r="B37" s="4">
        <v>73</v>
      </c>
      <c r="C37" s="34"/>
      <c r="D37" s="33"/>
      <c r="E37" s="54">
        <v>93</v>
      </c>
      <c r="F37" s="44"/>
      <c r="G37" s="46"/>
    </row>
    <row r="38" spans="1:7" ht="15">
      <c r="A38" s="4" t="s">
        <v>1</v>
      </c>
      <c r="B38" s="4">
        <v>54</v>
      </c>
      <c r="C38" s="14">
        <f>B38/B37</f>
        <v>0.7397260273972602</v>
      </c>
      <c r="D38" s="33"/>
      <c r="E38" s="4">
        <v>66</v>
      </c>
      <c r="F38" s="42">
        <f>E38/E37</f>
        <v>0.7096774193548387</v>
      </c>
      <c r="G38" s="46"/>
    </row>
    <row r="39" spans="1:7" ht="15">
      <c r="A39" s="4" t="s">
        <v>2</v>
      </c>
      <c r="B39" s="4">
        <v>53</v>
      </c>
      <c r="C39" s="34"/>
      <c r="D39" s="33"/>
      <c r="E39" s="4">
        <v>66</v>
      </c>
      <c r="F39" s="45"/>
      <c r="G39" s="46"/>
    </row>
    <row r="40" spans="1:7" ht="15">
      <c r="A40" s="35" t="s">
        <v>3</v>
      </c>
      <c r="B40" s="35">
        <v>17</v>
      </c>
      <c r="C40" s="36">
        <f>B40/53</f>
        <v>0.32075471698113206</v>
      </c>
      <c r="D40" s="37">
        <v>1</v>
      </c>
      <c r="E40" s="49">
        <v>29</v>
      </c>
      <c r="F40" s="50">
        <f>E40/B39</f>
        <v>0.5471698113207547</v>
      </c>
      <c r="G40" s="49">
        <v>2</v>
      </c>
    </row>
    <row r="41" spans="1:7" ht="15">
      <c r="A41" s="4" t="s">
        <v>8</v>
      </c>
      <c r="B41" s="33"/>
      <c r="C41" s="34"/>
      <c r="D41" s="33"/>
      <c r="E41" s="33"/>
      <c r="F41" s="44"/>
      <c r="G41" s="51"/>
    </row>
    <row r="42" spans="1:7" ht="15">
      <c r="A42" s="4" t="s">
        <v>6</v>
      </c>
      <c r="B42" s="4">
        <v>27</v>
      </c>
      <c r="C42" s="8">
        <f>B42/53</f>
        <v>0.5094339622641509</v>
      </c>
      <c r="D42" s="6">
        <v>1</v>
      </c>
      <c r="E42" s="4">
        <v>30</v>
      </c>
      <c r="F42" s="42">
        <f>E42/E39</f>
        <v>0.45454545454545453</v>
      </c>
      <c r="G42" s="55">
        <v>3</v>
      </c>
    </row>
    <row r="43" spans="1:7" ht="15">
      <c r="A43" s="7" t="s">
        <v>5</v>
      </c>
      <c r="B43" s="4">
        <v>9</v>
      </c>
      <c r="C43" s="8">
        <f>B43/53</f>
        <v>0.16981132075471697</v>
      </c>
      <c r="D43" s="4">
        <v>0</v>
      </c>
      <c r="E43" s="4">
        <v>7</v>
      </c>
      <c r="F43" s="42">
        <f>E43/E39</f>
        <v>0.10606060606060606</v>
      </c>
      <c r="G43" s="55">
        <v>0</v>
      </c>
    </row>
    <row r="44" spans="1:4" ht="15">
      <c r="A44" s="20"/>
      <c r="B44" s="28"/>
      <c r="C44" s="25"/>
      <c r="D44" s="24"/>
    </row>
    <row r="45" spans="1:7" ht="15">
      <c r="A45" s="96" t="s">
        <v>24</v>
      </c>
      <c r="B45" s="96"/>
      <c r="C45" s="96"/>
      <c r="D45" s="96"/>
      <c r="E45" s="96"/>
      <c r="F45" s="96"/>
      <c r="G45" s="96"/>
    </row>
    <row r="46" spans="1:7" ht="15">
      <c r="A46" s="4" t="s">
        <v>0</v>
      </c>
      <c r="B46" s="4">
        <v>706</v>
      </c>
      <c r="C46" s="41"/>
      <c r="D46" s="46"/>
      <c r="E46" s="4">
        <v>575</v>
      </c>
      <c r="F46" s="45"/>
      <c r="G46" s="46"/>
    </row>
    <row r="47" spans="1:7" ht="15">
      <c r="A47" s="4" t="s">
        <v>1</v>
      </c>
      <c r="B47" s="4">
        <v>352</v>
      </c>
      <c r="C47" s="14">
        <f>B47/B46</f>
        <v>0.4985835694050991</v>
      </c>
      <c r="D47" s="46"/>
      <c r="E47" s="4">
        <v>369</v>
      </c>
      <c r="F47" s="42">
        <f>E47/E46</f>
        <v>0.6417391304347826</v>
      </c>
      <c r="G47" s="46"/>
    </row>
    <row r="48" spans="1:7" ht="15">
      <c r="A48" s="4" t="s">
        <v>2</v>
      </c>
      <c r="B48" s="4">
        <v>345</v>
      </c>
      <c r="C48" s="41"/>
      <c r="D48" s="46"/>
      <c r="E48" s="4">
        <v>366</v>
      </c>
      <c r="F48" s="45"/>
      <c r="G48" s="46"/>
    </row>
    <row r="49" spans="1:7" ht="15">
      <c r="A49" s="35" t="s">
        <v>3</v>
      </c>
      <c r="B49" s="35">
        <v>136</v>
      </c>
      <c r="C49" s="36">
        <f>B49/345</f>
        <v>0.39420289855072466</v>
      </c>
      <c r="D49" s="35">
        <v>2</v>
      </c>
      <c r="E49" s="35">
        <v>111</v>
      </c>
      <c r="F49" s="43">
        <f>E49/E48</f>
        <v>0.30327868852459017</v>
      </c>
      <c r="G49" s="49">
        <v>1</v>
      </c>
    </row>
    <row r="50" spans="1:7" ht="15">
      <c r="A50" s="4" t="s">
        <v>27</v>
      </c>
      <c r="B50" s="4">
        <v>62</v>
      </c>
      <c r="C50" s="13">
        <f>B50/345</f>
        <v>0.17971014492753623</v>
      </c>
      <c r="D50" s="4">
        <v>0</v>
      </c>
      <c r="E50" s="4">
        <v>45</v>
      </c>
      <c r="F50" s="42">
        <f>E50/E48</f>
        <v>0.12295081967213115</v>
      </c>
      <c r="G50" s="51"/>
    </row>
    <row r="51" spans="1:7" ht="15">
      <c r="A51" s="4" t="s">
        <v>28</v>
      </c>
      <c r="B51" s="4">
        <v>63</v>
      </c>
      <c r="C51" s="13">
        <f>B51/345</f>
        <v>0.1826086956521739</v>
      </c>
      <c r="D51" s="6">
        <v>1</v>
      </c>
      <c r="E51" s="4">
        <v>115</v>
      </c>
      <c r="F51" s="56">
        <f>E51/E48</f>
        <v>0.31420765027322406</v>
      </c>
      <c r="G51" s="55">
        <v>2</v>
      </c>
    </row>
    <row r="52" spans="1:7" ht="15">
      <c r="A52" s="4" t="s">
        <v>11</v>
      </c>
      <c r="B52" s="46"/>
      <c r="C52" s="41"/>
      <c r="D52" s="46"/>
      <c r="E52" s="4">
        <v>95</v>
      </c>
      <c r="F52" s="42">
        <f>E52/E48</f>
        <v>0.25956284153005466</v>
      </c>
      <c r="G52" s="55">
        <v>1</v>
      </c>
    </row>
    <row r="53" spans="1:7" ht="15">
      <c r="A53" s="7" t="s">
        <v>12</v>
      </c>
      <c r="B53" s="4">
        <v>84</v>
      </c>
      <c r="C53" s="13">
        <f>B53/345</f>
        <v>0.24347826086956523</v>
      </c>
      <c r="D53" s="6">
        <v>1</v>
      </c>
      <c r="E53" s="46"/>
      <c r="F53" s="41"/>
      <c r="G53" s="46"/>
    </row>
    <row r="54" spans="1:4" ht="15">
      <c r="A54" s="20"/>
      <c r="B54" s="24"/>
      <c r="C54" s="30"/>
      <c r="D54" s="27"/>
    </row>
    <row r="55" spans="1:7" ht="15">
      <c r="A55" s="96" t="s">
        <v>25</v>
      </c>
      <c r="B55" s="96"/>
      <c r="C55" s="96"/>
      <c r="D55" s="96"/>
      <c r="E55" s="96"/>
      <c r="F55" s="96"/>
      <c r="G55" s="96"/>
    </row>
    <row r="56" spans="1:7" ht="15">
      <c r="A56" s="4" t="s">
        <v>0</v>
      </c>
      <c r="B56" s="4">
        <v>157</v>
      </c>
      <c r="C56" s="41"/>
      <c r="D56" s="46"/>
      <c r="E56" s="4">
        <v>154</v>
      </c>
      <c r="F56" s="45"/>
      <c r="G56" s="46"/>
    </row>
    <row r="57" spans="1:7" ht="15">
      <c r="A57" s="4" t="s">
        <v>1</v>
      </c>
      <c r="B57" s="4">
        <v>90</v>
      </c>
      <c r="C57" s="22">
        <f>B57/B56</f>
        <v>0.5732484076433121</v>
      </c>
      <c r="D57" s="46"/>
      <c r="E57" s="4">
        <v>81</v>
      </c>
      <c r="F57" s="42">
        <f>E57/E56</f>
        <v>0.525974025974026</v>
      </c>
      <c r="G57" s="46"/>
    </row>
    <row r="58" spans="1:7" ht="15">
      <c r="A58" s="4" t="s">
        <v>2</v>
      </c>
      <c r="B58" s="4">
        <v>90</v>
      </c>
      <c r="C58" s="41"/>
      <c r="D58" s="46"/>
      <c r="E58" s="4">
        <v>81</v>
      </c>
      <c r="F58" s="45"/>
      <c r="G58" s="46"/>
    </row>
    <row r="59" spans="1:7" ht="15">
      <c r="A59" s="49" t="s">
        <v>3</v>
      </c>
      <c r="B59" s="49">
        <v>32</v>
      </c>
      <c r="C59" s="61">
        <f>B59/90</f>
        <v>0.35555555555555557</v>
      </c>
      <c r="D59" s="37">
        <v>2</v>
      </c>
      <c r="E59" s="49">
        <v>14</v>
      </c>
      <c r="F59" s="50">
        <f>E59/E58</f>
        <v>0.1728395061728395</v>
      </c>
      <c r="G59" s="49">
        <v>1</v>
      </c>
    </row>
    <row r="60" spans="1:7" ht="15">
      <c r="A60" s="4" t="s">
        <v>9</v>
      </c>
      <c r="B60" s="5">
        <v>13</v>
      </c>
      <c r="C60" s="13">
        <f>B60/90</f>
        <v>0.14444444444444443</v>
      </c>
      <c r="D60" s="16">
        <v>1</v>
      </c>
      <c r="E60" s="4">
        <v>11</v>
      </c>
      <c r="F60" s="42">
        <f>E60/E58</f>
        <v>0.13580246913580246</v>
      </c>
      <c r="G60" s="52">
        <v>1</v>
      </c>
    </row>
    <row r="61" spans="1:7" ht="15">
      <c r="A61" s="4" t="s">
        <v>10</v>
      </c>
      <c r="B61" s="4">
        <v>45</v>
      </c>
      <c r="C61" s="13">
        <f>B61/90</f>
        <v>0.5</v>
      </c>
      <c r="D61" s="6">
        <v>3</v>
      </c>
      <c r="E61" s="4">
        <v>41</v>
      </c>
      <c r="F61" s="42">
        <f>E61/E58</f>
        <v>0.5061728395061729</v>
      </c>
      <c r="G61" s="52">
        <v>3</v>
      </c>
    </row>
    <row r="62" spans="1:7" ht="15">
      <c r="A62" s="4" t="s">
        <v>11</v>
      </c>
      <c r="B62" s="46"/>
      <c r="C62" s="41"/>
      <c r="D62" s="46"/>
      <c r="E62" s="4">
        <v>15</v>
      </c>
      <c r="F62" s="42">
        <f>E62/E58</f>
        <v>0.18518518518518517</v>
      </c>
      <c r="G62" s="52">
        <v>1</v>
      </c>
    </row>
    <row r="63" spans="1:4" ht="15">
      <c r="A63" s="21"/>
      <c r="B63" s="29"/>
      <c r="C63" s="67"/>
      <c r="D63" s="29"/>
    </row>
    <row r="64" spans="1:7" ht="15">
      <c r="A64" s="97" t="s">
        <v>26</v>
      </c>
      <c r="B64" s="97"/>
      <c r="C64" s="97"/>
      <c r="D64" s="97"/>
      <c r="E64" s="97"/>
      <c r="F64" s="97"/>
      <c r="G64" s="97"/>
    </row>
    <row r="65" spans="1:7" ht="15">
      <c r="A65" s="4" t="s">
        <v>0</v>
      </c>
      <c r="B65" s="4">
        <v>45</v>
      </c>
      <c r="C65" s="41"/>
      <c r="D65" s="46"/>
      <c r="E65" s="4">
        <v>22</v>
      </c>
      <c r="F65" s="45"/>
      <c r="G65" s="46"/>
    </row>
    <row r="66" spans="1:7" ht="15">
      <c r="A66" s="4" t="s">
        <v>1</v>
      </c>
      <c r="B66" s="4">
        <v>27</v>
      </c>
      <c r="C66" s="14">
        <f>B66/B65</f>
        <v>0.6</v>
      </c>
      <c r="D66" s="46"/>
      <c r="E66" s="4">
        <v>12</v>
      </c>
      <c r="F66" s="42">
        <f>E66/E65</f>
        <v>0.5454545454545454</v>
      </c>
      <c r="G66" s="46"/>
    </row>
    <row r="67" spans="1:7" ht="15">
      <c r="A67" s="4" t="s">
        <v>2</v>
      </c>
      <c r="B67" s="4">
        <v>26</v>
      </c>
      <c r="C67" s="41"/>
      <c r="D67" s="46"/>
      <c r="E67" s="4">
        <v>11</v>
      </c>
      <c r="F67" s="45"/>
      <c r="G67" s="46"/>
    </row>
    <row r="68" spans="1:7" ht="15">
      <c r="A68" s="49" t="s">
        <v>3</v>
      </c>
      <c r="B68" s="49">
        <v>15</v>
      </c>
      <c r="C68" s="61">
        <f>B68/26</f>
        <v>0.5769230769230769</v>
      </c>
      <c r="D68" s="37">
        <v>3</v>
      </c>
      <c r="E68" s="74">
        <v>11</v>
      </c>
      <c r="F68" s="50">
        <f>E68/E67</f>
        <v>1</v>
      </c>
      <c r="G68" s="49">
        <v>3</v>
      </c>
    </row>
    <row r="69" spans="1:7" ht="15">
      <c r="A69" s="7" t="s">
        <v>15</v>
      </c>
      <c r="B69" s="4">
        <v>6</v>
      </c>
      <c r="C69" s="13">
        <f>B69/26</f>
        <v>0.23076923076923078</v>
      </c>
      <c r="D69" s="6">
        <v>1</v>
      </c>
      <c r="E69" s="73"/>
      <c r="F69" s="45"/>
      <c r="G69" s="46"/>
    </row>
    <row r="70" spans="1:7" ht="15">
      <c r="A70" s="7" t="s">
        <v>6</v>
      </c>
      <c r="B70" s="4">
        <v>5</v>
      </c>
      <c r="C70" s="13">
        <f>B70/26</f>
        <v>0.19230769230769232</v>
      </c>
      <c r="D70" s="4">
        <v>0</v>
      </c>
      <c r="E70" s="60"/>
      <c r="F70" s="41"/>
      <c r="G70" s="46"/>
    </row>
    <row r="71" spans="1:5" ht="15">
      <c r="A71" s="20"/>
      <c r="B71" s="24"/>
      <c r="C71" s="30"/>
      <c r="D71" s="24"/>
      <c r="E71" s="19"/>
    </row>
    <row r="72" spans="1:7" ht="15">
      <c r="A72" s="97" t="s">
        <v>16</v>
      </c>
      <c r="B72" s="97"/>
      <c r="C72" s="97"/>
      <c r="D72" s="97"/>
      <c r="E72" s="97"/>
      <c r="F72" s="97"/>
      <c r="G72" s="97"/>
    </row>
    <row r="73" spans="1:7" ht="15">
      <c r="A73" s="4" t="s">
        <v>0</v>
      </c>
      <c r="B73" s="5">
        <v>2167</v>
      </c>
      <c r="C73" s="41"/>
      <c r="D73" s="46"/>
      <c r="E73" s="4">
        <v>2046</v>
      </c>
      <c r="F73" s="45"/>
      <c r="G73" s="46"/>
    </row>
    <row r="74" spans="1:7" ht="15">
      <c r="A74" s="4" t="s">
        <v>1</v>
      </c>
      <c r="B74" s="5">
        <v>516</v>
      </c>
      <c r="C74" s="14">
        <v>0.2381</v>
      </c>
      <c r="D74" s="46"/>
      <c r="E74" s="4">
        <v>433</v>
      </c>
      <c r="F74" s="42">
        <f>E74/E73</f>
        <v>0.21163245356793745</v>
      </c>
      <c r="G74" s="46"/>
    </row>
    <row r="75" spans="1:7" ht="15">
      <c r="A75" s="4" t="s">
        <v>2</v>
      </c>
      <c r="B75" s="5">
        <v>510</v>
      </c>
      <c r="C75" s="41"/>
      <c r="D75" s="46"/>
      <c r="E75" s="4">
        <v>410</v>
      </c>
      <c r="F75" s="45"/>
      <c r="G75" s="46"/>
    </row>
    <row r="76" spans="1:7" ht="15">
      <c r="A76" s="49" t="s">
        <v>3</v>
      </c>
      <c r="B76" s="62">
        <v>218</v>
      </c>
      <c r="C76" s="63">
        <v>0.4275</v>
      </c>
      <c r="D76" s="62">
        <v>3</v>
      </c>
      <c r="E76" s="49">
        <v>189</v>
      </c>
      <c r="F76" s="50">
        <f>E76/E75</f>
        <v>0.4609756097560976</v>
      </c>
      <c r="G76" s="49">
        <v>3</v>
      </c>
    </row>
    <row r="77" spans="1:7" ht="15">
      <c r="A77" s="7" t="s">
        <v>15</v>
      </c>
      <c r="B77" s="5">
        <v>70</v>
      </c>
      <c r="C77" s="13">
        <v>0.1373</v>
      </c>
      <c r="D77" s="65">
        <v>1</v>
      </c>
      <c r="E77" s="4">
        <v>54</v>
      </c>
      <c r="F77" s="42">
        <f>E77/E75</f>
        <v>0.13170731707317074</v>
      </c>
      <c r="G77" s="55">
        <v>0</v>
      </c>
    </row>
    <row r="78" spans="1:7" ht="15">
      <c r="A78" s="7" t="s">
        <v>6</v>
      </c>
      <c r="B78" s="5">
        <v>28</v>
      </c>
      <c r="C78" s="13">
        <v>0.0549</v>
      </c>
      <c r="D78" s="65">
        <v>0</v>
      </c>
      <c r="E78" s="46"/>
      <c r="F78" s="45"/>
      <c r="G78" s="51"/>
    </row>
    <row r="79" spans="1:7" ht="15">
      <c r="A79" s="7" t="s">
        <v>5</v>
      </c>
      <c r="B79" s="5">
        <v>81</v>
      </c>
      <c r="C79" s="13">
        <v>0.1588</v>
      </c>
      <c r="D79" s="65">
        <v>1</v>
      </c>
      <c r="E79" s="4">
        <v>55</v>
      </c>
      <c r="F79" s="42">
        <f>E79/E75</f>
        <v>0.13414634146341464</v>
      </c>
      <c r="G79" s="55">
        <v>1</v>
      </c>
    </row>
    <row r="80" spans="1:7" ht="15">
      <c r="A80" s="7" t="s">
        <v>13</v>
      </c>
      <c r="B80" s="5">
        <v>64</v>
      </c>
      <c r="C80" s="13">
        <v>0.1255</v>
      </c>
      <c r="D80" s="65">
        <v>0</v>
      </c>
      <c r="E80" s="4">
        <v>38</v>
      </c>
      <c r="F80" s="42">
        <f>E80/E75</f>
        <v>0.09268292682926829</v>
      </c>
      <c r="G80" s="55">
        <v>0</v>
      </c>
    </row>
    <row r="81" spans="1:7" ht="15">
      <c r="A81" s="7" t="s">
        <v>12</v>
      </c>
      <c r="B81" s="5">
        <v>49</v>
      </c>
      <c r="C81" s="13">
        <v>0.0961</v>
      </c>
      <c r="D81" s="65">
        <v>0</v>
      </c>
      <c r="E81" s="4">
        <v>74</v>
      </c>
      <c r="F81" s="8">
        <f>E81/E75</f>
        <v>0.18048780487804877</v>
      </c>
      <c r="G81" s="55">
        <v>1</v>
      </c>
    </row>
    <row r="82" spans="1:7" ht="15">
      <c r="A82" s="23"/>
      <c r="B82" s="31"/>
      <c r="C82" s="30"/>
      <c r="D82" s="31"/>
      <c r="E82" s="24"/>
      <c r="F82" s="25"/>
      <c r="G82" s="64"/>
    </row>
    <row r="83" spans="1:7" ht="15">
      <c r="A83" s="97" t="s">
        <v>31</v>
      </c>
      <c r="B83" s="97"/>
      <c r="C83" s="97"/>
      <c r="D83" s="97"/>
      <c r="E83" s="97"/>
      <c r="F83" s="97"/>
      <c r="G83" s="97"/>
    </row>
    <row r="84" spans="1:7" ht="15">
      <c r="A84" s="4" t="s">
        <v>0</v>
      </c>
      <c r="B84" s="5">
        <v>3139</v>
      </c>
      <c r="C84" s="41"/>
      <c r="D84" s="46"/>
      <c r="E84" s="4">
        <v>3423</v>
      </c>
      <c r="F84" s="45"/>
      <c r="G84" s="46"/>
    </row>
    <row r="85" spans="1:7" ht="15">
      <c r="A85" s="4" t="s">
        <v>1</v>
      </c>
      <c r="B85" s="5">
        <v>1661</v>
      </c>
      <c r="C85" s="14">
        <f>B85/B84</f>
        <v>0.5291494106403313</v>
      </c>
      <c r="D85" s="46"/>
      <c r="E85" s="4">
        <v>1681</v>
      </c>
      <c r="F85" s="42">
        <f>E85/E84</f>
        <v>0.4910896874087058</v>
      </c>
      <c r="G85" s="46"/>
    </row>
    <row r="86" spans="1:7" ht="15">
      <c r="A86" s="4" t="s">
        <v>2</v>
      </c>
      <c r="B86" s="5">
        <v>1640</v>
      </c>
      <c r="C86" s="41"/>
      <c r="D86" s="46"/>
      <c r="E86" s="4">
        <v>1642</v>
      </c>
      <c r="F86" s="45"/>
      <c r="G86" s="46"/>
    </row>
    <row r="87" spans="1:7" ht="15">
      <c r="A87" s="49" t="s">
        <v>3</v>
      </c>
      <c r="B87" s="62">
        <v>437</v>
      </c>
      <c r="C87" s="63">
        <f>B87/B86</f>
        <v>0.26646341463414636</v>
      </c>
      <c r="D87" s="62">
        <v>3</v>
      </c>
      <c r="E87" s="49">
        <v>410</v>
      </c>
      <c r="F87" s="50">
        <f>E87/E86</f>
        <v>0.2496954933008526</v>
      </c>
      <c r="G87" s="49">
        <v>3</v>
      </c>
    </row>
    <row r="88" spans="1:7" ht="15">
      <c r="A88" s="7" t="s">
        <v>15</v>
      </c>
      <c r="B88" s="5">
        <v>413</v>
      </c>
      <c r="C88" s="13">
        <f>B88/B86</f>
        <v>0.25182926829268293</v>
      </c>
      <c r="D88" s="65">
        <v>3</v>
      </c>
      <c r="E88" s="4">
        <v>530</v>
      </c>
      <c r="F88" s="42">
        <f>E88/E86</f>
        <v>0.3227771010962241</v>
      </c>
      <c r="G88" s="55">
        <v>3</v>
      </c>
    </row>
    <row r="89" spans="1:7" ht="15">
      <c r="A89" s="7" t="s">
        <v>14</v>
      </c>
      <c r="B89" s="5">
        <v>274</v>
      </c>
      <c r="C89" s="13">
        <f>B89/B86</f>
        <v>0.16707317073170733</v>
      </c>
      <c r="D89" s="65">
        <v>1</v>
      </c>
      <c r="E89" s="4">
        <v>177</v>
      </c>
      <c r="F89" s="42">
        <f>E89/E86</f>
        <v>0.10779537149817296</v>
      </c>
      <c r="G89" s="55">
        <v>1</v>
      </c>
    </row>
    <row r="90" spans="1:7" ht="15">
      <c r="A90" s="7" t="s">
        <v>29</v>
      </c>
      <c r="B90" s="5">
        <v>112</v>
      </c>
      <c r="C90" s="13">
        <f>B90/B86</f>
        <v>0.06829268292682927</v>
      </c>
      <c r="D90" s="65">
        <v>0</v>
      </c>
      <c r="E90" s="52">
        <v>76</v>
      </c>
      <c r="F90" s="56">
        <f>E90/E86</f>
        <v>0.04628501827040195</v>
      </c>
      <c r="G90" s="55">
        <v>0</v>
      </c>
    </row>
    <row r="91" spans="1:7" ht="15">
      <c r="A91" s="7" t="s">
        <v>5</v>
      </c>
      <c r="B91" s="5">
        <v>296</v>
      </c>
      <c r="C91" s="13">
        <f>B91/B86</f>
        <v>0.18048780487804877</v>
      </c>
      <c r="D91" s="65">
        <v>2</v>
      </c>
      <c r="E91" s="4">
        <v>271</v>
      </c>
      <c r="F91" s="42">
        <f>E91/E86</f>
        <v>0.16504263093788063</v>
      </c>
      <c r="G91" s="55">
        <v>1</v>
      </c>
    </row>
    <row r="92" spans="1:7" ht="15">
      <c r="A92" s="7" t="s">
        <v>13</v>
      </c>
      <c r="B92" s="5">
        <v>55</v>
      </c>
      <c r="C92" s="13">
        <f>B92/B86</f>
        <v>0.03353658536585366</v>
      </c>
      <c r="D92" s="65">
        <v>0</v>
      </c>
      <c r="E92" s="46"/>
      <c r="F92" s="45"/>
      <c r="G92" s="51"/>
    </row>
    <row r="93" spans="1:7" ht="15">
      <c r="A93" s="7" t="s">
        <v>12</v>
      </c>
      <c r="B93" s="5">
        <v>53</v>
      </c>
      <c r="C93" s="13">
        <f>B93/B86</f>
        <v>0.03231707317073171</v>
      </c>
      <c r="D93" s="65">
        <v>0</v>
      </c>
      <c r="E93" s="4">
        <v>178</v>
      </c>
      <c r="F93" s="8">
        <f>E93/E86</f>
        <v>0.10840438489646773</v>
      </c>
      <c r="G93" s="55">
        <v>1</v>
      </c>
    </row>
    <row r="94" spans="1:7" ht="15">
      <c r="A94" s="23"/>
      <c r="B94" s="31"/>
      <c r="C94" s="30"/>
      <c r="D94" s="31"/>
      <c r="E94" s="24"/>
      <c r="F94" s="25"/>
      <c r="G94" s="64"/>
    </row>
    <row r="95" spans="1:7" ht="15">
      <c r="A95" s="97" t="s">
        <v>32</v>
      </c>
      <c r="B95" s="97"/>
      <c r="C95" s="97"/>
      <c r="D95" s="97"/>
      <c r="E95" s="97"/>
      <c r="F95" s="97"/>
      <c r="G95" s="97"/>
    </row>
    <row r="96" spans="1:7" ht="15">
      <c r="A96" s="4" t="s">
        <v>0</v>
      </c>
      <c r="B96" s="5">
        <v>209</v>
      </c>
      <c r="C96" s="41"/>
      <c r="D96" s="46"/>
      <c r="E96" s="4">
        <v>184</v>
      </c>
      <c r="F96" s="45"/>
      <c r="G96" s="46"/>
    </row>
    <row r="97" spans="1:7" ht="15">
      <c r="A97" s="4" t="s">
        <v>1</v>
      </c>
      <c r="B97" s="5">
        <v>118</v>
      </c>
      <c r="C97" s="14">
        <f>B97/B96</f>
        <v>0.5645933014354066</v>
      </c>
      <c r="D97" s="46"/>
      <c r="E97" s="4">
        <v>116</v>
      </c>
      <c r="F97" s="42">
        <f>E97/E96</f>
        <v>0.6304347826086957</v>
      </c>
      <c r="G97" s="46"/>
    </row>
    <row r="98" spans="1:7" ht="15">
      <c r="A98" s="4" t="s">
        <v>2</v>
      </c>
      <c r="B98" s="5">
        <v>112</v>
      </c>
      <c r="C98" s="41"/>
      <c r="D98" s="46"/>
      <c r="E98" s="4">
        <v>114</v>
      </c>
      <c r="F98" s="45"/>
      <c r="G98" s="46"/>
    </row>
    <row r="99" spans="1:7" ht="15">
      <c r="A99" s="49" t="s">
        <v>3</v>
      </c>
      <c r="B99" s="62">
        <v>28</v>
      </c>
      <c r="C99" s="63">
        <f>B99/B98</f>
        <v>0.25</v>
      </c>
      <c r="D99" s="62">
        <v>2</v>
      </c>
      <c r="E99" s="49">
        <v>31</v>
      </c>
      <c r="F99" s="50">
        <f>E99/E98</f>
        <v>0.2719298245614035</v>
      </c>
      <c r="G99" s="49">
        <v>2</v>
      </c>
    </row>
    <row r="100" spans="1:7" ht="15">
      <c r="A100" s="7" t="s">
        <v>15</v>
      </c>
      <c r="B100" s="5">
        <v>35</v>
      </c>
      <c r="C100" s="13">
        <f>B100/B98</f>
        <v>0.3125</v>
      </c>
      <c r="D100" s="65">
        <v>2</v>
      </c>
      <c r="E100" s="4">
        <v>41</v>
      </c>
      <c r="F100" s="42">
        <f>E100/E98</f>
        <v>0.35964912280701755</v>
      </c>
      <c r="G100" s="55">
        <v>3</v>
      </c>
    </row>
    <row r="101" spans="1:7" ht="15">
      <c r="A101" s="7" t="s">
        <v>33</v>
      </c>
      <c r="B101" s="5">
        <v>17</v>
      </c>
      <c r="C101" s="13">
        <f>B101/B98</f>
        <v>0.15178571428571427</v>
      </c>
      <c r="D101" s="65">
        <v>1</v>
      </c>
      <c r="E101" s="52">
        <v>23</v>
      </c>
      <c r="F101" s="56">
        <f>E101/E98</f>
        <v>0.20175438596491227</v>
      </c>
      <c r="G101" s="55">
        <v>2</v>
      </c>
    </row>
    <row r="102" spans="1:7" ht="15">
      <c r="A102" s="7" t="s">
        <v>5</v>
      </c>
      <c r="B102" s="5">
        <v>24</v>
      </c>
      <c r="C102" s="13">
        <f>B102/B98</f>
        <v>0.21428571428571427</v>
      </c>
      <c r="D102" s="65">
        <v>2</v>
      </c>
      <c r="E102" s="4">
        <v>12</v>
      </c>
      <c r="F102" s="42">
        <f>E102/E98</f>
        <v>0.10526315789473684</v>
      </c>
      <c r="G102" s="55">
        <v>1</v>
      </c>
    </row>
    <row r="103" spans="1:7" ht="15">
      <c r="A103" s="7" t="s">
        <v>12</v>
      </c>
      <c r="B103" s="5">
        <v>8</v>
      </c>
      <c r="C103" s="13">
        <f>B103/B98</f>
        <v>0.07142857142857142</v>
      </c>
      <c r="D103" s="65">
        <v>0</v>
      </c>
      <c r="E103" s="4">
        <v>7</v>
      </c>
      <c r="F103" s="8">
        <f>E103/E98</f>
        <v>0.06140350877192982</v>
      </c>
      <c r="G103" s="55">
        <v>0</v>
      </c>
    </row>
    <row r="104" spans="1:7" ht="15">
      <c r="A104" s="23"/>
      <c r="B104" s="31"/>
      <c r="C104" s="30"/>
      <c r="D104" s="90"/>
      <c r="E104" s="91"/>
      <c r="F104" s="86"/>
      <c r="G104" s="92"/>
    </row>
    <row r="105" spans="1:7" ht="15">
      <c r="A105" s="96" t="s">
        <v>36</v>
      </c>
      <c r="B105" s="96"/>
      <c r="C105" s="96"/>
      <c r="D105" s="96" t="s">
        <v>35</v>
      </c>
      <c r="E105" s="96"/>
      <c r="F105" s="96"/>
      <c r="G105" s="96"/>
    </row>
    <row r="106" spans="1:7" ht="15">
      <c r="A106" s="10" t="s">
        <v>0</v>
      </c>
      <c r="B106" s="11">
        <f>SUM(B96+B84+B73+B65+B56+B46+B37+B26+B17+B6)</f>
        <v>8063</v>
      </c>
      <c r="C106" s="41"/>
      <c r="D106" s="46"/>
      <c r="E106" s="83">
        <f>SUM(E96+E84+E73+E65+E56+E46+E37+E26+E17+E6)</f>
        <v>8175</v>
      </c>
      <c r="F106" s="45"/>
      <c r="G106" s="46"/>
    </row>
    <row r="107" spans="1:7" ht="15">
      <c r="A107" s="10" t="s">
        <v>1</v>
      </c>
      <c r="B107" s="11">
        <f>SUM(B97+B85+B74+B66+B57+B47+B38+B27+B18+B7)</f>
        <v>3740</v>
      </c>
      <c r="C107" s="14">
        <f>B107/B106</f>
        <v>0.4638472032742155</v>
      </c>
      <c r="D107" s="46"/>
      <c r="E107" s="83">
        <f>SUM(E97+E85+E74+E66+E57+E47+E38+E27+E18+E7)</f>
        <v>3803</v>
      </c>
      <c r="F107" s="42">
        <f>E107/E106</f>
        <v>0.46519877675840976</v>
      </c>
      <c r="G107" s="46"/>
    </row>
    <row r="108" spans="1:7" ht="15">
      <c r="A108" s="10" t="s">
        <v>2</v>
      </c>
      <c r="B108" s="11">
        <f>SUM(B98+B86+B75+B67+B58+B48+B39+B28+B19+B8)</f>
        <v>3683</v>
      </c>
      <c r="C108" s="41"/>
      <c r="D108" s="46"/>
      <c r="E108" s="83">
        <f>SUM(E98+E86+E75+E67+E58+E48+E39+E28+E19+E8)</f>
        <v>3712</v>
      </c>
      <c r="F108" s="45"/>
      <c r="G108" s="46"/>
    </row>
    <row r="109" spans="1:7" ht="15">
      <c r="A109" s="39" t="s">
        <v>3</v>
      </c>
      <c r="B109" s="40">
        <f>SUM(B99+B87+B76+B68+B59+B49+B40+B29+B20+B9)</f>
        <v>1161</v>
      </c>
      <c r="C109" s="68">
        <f>B109/B108</f>
        <v>0.3152321477056747</v>
      </c>
      <c r="D109" s="66">
        <f>SUM(D99+D87+D76+D68+D59+D49+D40+D29+D20+D9)</f>
        <v>20</v>
      </c>
      <c r="E109" s="40">
        <f>SUM(E99+E87+E76+E68+E59+E49+E40+E29+E20+E9)</f>
        <v>1166</v>
      </c>
      <c r="F109" s="79">
        <f>E109/E108</f>
        <v>0.3141163793103448</v>
      </c>
      <c r="G109" s="40">
        <f>SUM(G99+G87+G76+G68+G59+G49+G40+G29+G20+G9)</f>
        <v>21</v>
      </c>
    </row>
    <row r="110" spans="1:7" ht="15">
      <c r="A110" s="4" t="s">
        <v>8</v>
      </c>
      <c r="B110" s="69">
        <f>SUM(B100+B88+B77+B69+B60+B50/2+B31/2+B22+B12)</f>
        <v>777</v>
      </c>
      <c r="C110" s="22">
        <f>B110/B108</f>
        <v>0.21096931849036113</v>
      </c>
      <c r="D110" s="76">
        <f>SUM(D100+D88+D77+D69+D60+D50/2+D31/2+D22+D12)</f>
        <v>13</v>
      </c>
      <c r="E110" s="75">
        <f>SUM(E100+E88+E77+E69+E60+E50+E31/2+E22+E12)</f>
        <v>891.5</v>
      </c>
      <c r="F110" s="71">
        <f>E110/E108</f>
        <v>0.24016702586206898</v>
      </c>
      <c r="G110" s="77">
        <f>SUM(G100+G88+G77+G69+G60+G50+G31/2+G22+G12)</f>
        <v>12.5</v>
      </c>
    </row>
    <row r="111" spans="1:7" ht="15">
      <c r="A111" s="4" t="s">
        <v>5</v>
      </c>
      <c r="B111" s="69">
        <f>SUM(B102+B91+B79+B43+B23+B33+B10)</f>
        <v>525</v>
      </c>
      <c r="C111" s="22">
        <f>B111/B108</f>
        <v>0.14254683681781158</v>
      </c>
      <c r="D111" s="76">
        <f>SUM(D102+D91+D79+D43+D23+D33+D10)</f>
        <v>7</v>
      </c>
      <c r="E111" s="75">
        <f>SUM(E102+E91+E79+E43+E23+E33+E10)</f>
        <v>429</v>
      </c>
      <c r="F111" s="71">
        <f>E111/E108</f>
        <v>0.11557112068965517</v>
      </c>
      <c r="G111" s="76">
        <f>SUM(G102+G91+G79+G43+G23+G33+G10)</f>
        <v>4</v>
      </c>
    </row>
    <row r="112" spans="1:7" ht="15">
      <c r="A112" s="4" t="s">
        <v>6</v>
      </c>
      <c r="B112" s="69">
        <f>SUM(B101+B90+B78+B70+B50/2+B42+B30+B21+B11)</f>
        <v>292</v>
      </c>
      <c r="C112" s="22">
        <f>B112/B108</f>
        <v>0.07928319304914472</v>
      </c>
      <c r="D112" s="76">
        <f>SUM(D101+D90+D78+D70+D50/2+D42+D30+D21+D11)</f>
        <v>4</v>
      </c>
      <c r="E112" s="75">
        <f>SUM(E101/2+E90/2+E42+E21+E11/2)</f>
        <v>113.5</v>
      </c>
      <c r="F112" s="71">
        <f>E112/E108</f>
        <v>0.030576508620689655</v>
      </c>
      <c r="G112" s="77">
        <f>SUM(G101/2+G90/2+G90+G78+G70+G50/2+G42+G30+G21+G11)</f>
        <v>5</v>
      </c>
    </row>
    <row r="113" spans="1:7" ht="15">
      <c r="A113" s="4" t="s">
        <v>12</v>
      </c>
      <c r="B113" s="70">
        <f>SUM(B103+B93+B81+B53+B32+B14)</f>
        <v>311</v>
      </c>
      <c r="C113" s="22">
        <f>B113/B108</f>
        <v>0.08444203095302742</v>
      </c>
      <c r="D113" s="81">
        <f>SUM(D103+D93+D81+D53+D32+D14)</f>
        <v>2</v>
      </c>
      <c r="E113" s="78">
        <f>SUM(E103+E93+E81+E51/2+E32+E14)</f>
        <v>499.5</v>
      </c>
      <c r="F113" s="71">
        <f>E113/E108</f>
        <v>0.1345635775862069</v>
      </c>
      <c r="G113" s="80">
        <f>SUM(G103+G93+G81+G51/2+G32+G14)</f>
        <v>5</v>
      </c>
    </row>
    <row r="114" spans="1:7" ht="15">
      <c r="A114" s="4" t="s">
        <v>13</v>
      </c>
      <c r="B114" s="17">
        <f>SUM(B92+B80+B13/2)</f>
        <v>147</v>
      </c>
      <c r="C114" s="22">
        <f>B114/B108</f>
        <v>0.03991311430898724</v>
      </c>
      <c r="D114" s="82">
        <f>SUM(D92+D80+D13/2)</f>
        <v>0.5</v>
      </c>
      <c r="E114" s="78">
        <f>SUM(E101/2+E90/2+E80+E11/2)</f>
        <v>94.5</v>
      </c>
      <c r="F114" s="71">
        <f>E114/E108</f>
        <v>0.025457974137931036</v>
      </c>
      <c r="G114" s="80">
        <f>SUM(G101/2+G90/2+G80+G11/2)</f>
        <v>1</v>
      </c>
    </row>
    <row r="115" spans="1:7" ht="15">
      <c r="A115" s="4" t="s">
        <v>14</v>
      </c>
      <c r="B115" s="17">
        <f>SUM(B89+B13/2)</f>
        <v>302</v>
      </c>
      <c r="C115" s="22">
        <f>B115/B108</f>
        <v>0.08199837089329351</v>
      </c>
      <c r="D115" s="82">
        <f>SUM(D89+D13/2)</f>
        <v>1.5</v>
      </c>
      <c r="E115" s="78">
        <f>SUM(E89+E13)</f>
        <v>226</v>
      </c>
      <c r="F115" s="71">
        <f>E115/E108</f>
        <v>0.06088362068965517</v>
      </c>
      <c r="G115" s="80">
        <f>SUM(G89+G13)</f>
        <v>1</v>
      </c>
    </row>
    <row r="116" spans="1:7" ht="15">
      <c r="A116" s="4" t="s">
        <v>10</v>
      </c>
      <c r="B116" s="17">
        <f>SUM(B61+B51)</f>
        <v>108</v>
      </c>
      <c r="C116" s="22">
        <f>B116/B108</f>
        <v>0.02932392071680695</v>
      </c>
      <c r="D116" s="76">
        <f>SUM(D61+D51)</f>
        <v>4</v>
      </c>
      <c r="E116" s="78">
        <f>SUM(E61+E51/2)</f>
        <v>98.5</v>
      </c>
      <c r="F116" s="71">
        <f>E116/E108</f>
        <v>0.026535560344827586</v>
      </c>
      <c r="G116" s="80">
        <f>SUM(G61+G51/2)</f>
        <v>4</v>
      </c>
    </row>
    <row r="117" spans="1:7" ht="15">
      <c r="A117" s="4" t="s">
        <v>11</v>
      </c>
      <c r="B117" s="93"/>
      <c r="C117" s="94"/>
      <c r="D117" s="95"/>
      <c r="E117" s="78">
        <f>SUM(E62+E52+E34)</f>
        <v>152</v>
      </c>
      <c r="F117" s="71">
        <f>E117/E108</f>
        <v>0.040948275862068964</v>
      </c>
      <c r="G117" s="80">
        <f>SUM(G62+G52+G34)</f>
        <v>2</v>
      </c>
    </row>
    <row r="118" spans="1:7" ht="15">
      <c r="A118" s="4" t="s">
        <v>7</v>
      </c>
      <c r="B118" s="17">
        <f>B31/2</f>
        <v>60</v>
      </c>
      <c r="C118" s="22">
        <f>B118/B108</f>
        <v>0.01629106706489275</v>
      </c>
      <c r="D118" s="12">
        <f>D31/2</f>
        <v>1</v>
      </c>
      <c r="E118" s="78">
        <f>E31/2</f>
        <v>41.5</v>
      </c>
      <c r="F118" s="72">
        <f>E118/E108</f>
        <v>0.011179956896551725</v>
      </c>
      <c r="G118" s="80">
        <f>G31/2</f>
        <v>0.5</v>
      </c>
    </row>
    <row r="119" spans="1:7" ht="15">
      <c r="A119" s="18"/>
      <c r="B119" s="85"/>
      <c r="C119" s="86"/>
      <c r="D119" s="84"/>
      <c r="E119" s="87"/>
      <c r="F119" s="88"/>
      <c r="G119" s="89"/>
    </row>
    <row r="120" spans="1:4" ht="15">
      <c r="A120" s="21"/>
      <c r="B120" s="21"/>
      <c r="C120" s="21"/>
      <c r="D120" s="21"/>
    </row>
  </sheetData>
  <sheetProtection/>
  <mergeCells count="13">
    <mergeCell ref="A45:G45"/>
    <mergeCell ref="A36:G36"/>
    <mergeCell ref="A25:G25"/>
    <mergeCell ref="A16:G16"/>
    <mergeCell ref="A1:G1"/>
    <mergeCell ref="A5:G5"/>
    <mergeCell ref="D105:G105"/>
    <mergeCell ref="A105:C105"/>
    <mergeCell ref="A83:G83"/>
    <mergeCell ref="A72:G72"/>
    <mergeCell ref="A64:G64"/>
    <mergeCell ref="A55:G55"/>
    <mergeCell ref="A95:G95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44" max="255" man="1"/>
    <brk id="94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duboc</dc:creator>
  <cp:keywords/>
  <dc:description/>
  <cp:lastModifiedBy>PENDUFF Thibaut</cp:lastModifiedBy>
  <cp:lastPrinted>2014-12-12T16:19:46Z</cp:lastPrinted>
  <dcterms:created xsi:type="dcterms:W3CDTF">2011-12-14T20:12:58Z</dcterms:created>
  <dcterms:modified xsi:type="dcterms:W3CDTF">2014-12-15T13:21:13Z</dcterms:modified>
  <cp:category/>
  <cp:version/>
  <cp:contentType/>
  <cp:contentStatus/>
</cp:coreProperties>
</file>